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<sst xmlns="http://schemas.openxmlformats.org/spreadsheetml/2006/main" count="150" uniqueCount="91">
  <si>
    <t>T12 Oneri per Competenze Stipendiali</t>
  </si>
  <si>
    <t>Qualifica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</si>
  <si>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</si>
  <si>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</si>
  <si>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</si>
  <si>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</si>
  <si>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</si>
  <si>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</si>
  <si>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</si>
  <si>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</si>
  <si>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TOTALE GENERALE</t>
  </si>
  <si>
    <t>N° Mesi</t>
  </si>
  <si>
    <t>Importo</t>
  </si>
  <si>
    <t>SEGRETARIO B</t>
  </si>
  <si>
    <t>ALTE SPECIALIZZ. FUORI D.O.ART.110 C.2 TUEL</t>
  </si>
  <si>
    <t>POSIZ.ECON. D5 PROFILI ACCESSO D1</t>
  </si>
  <si>
    <t>POSIZ.ECON. D4 PROFILI ACCESSO D1</t>
  </si>
  <si>
    <t>POSIZIONE ECONOMICA DI ACCESSO D3</t>
  </si>
  <si>
    <t>POSIZIONE ECONOMICA DI ACCESSO D1</t>
  </si>
  <si>
    <t>POSIZIONE ECONOMICA C5</t>
  </si>
  <si>
    <t>POSIZIONE ECONOMICA C3</t>
  </si>
  <si>
    <t>POSIZIONE ECONOMICA C2</t>
  </si>
  <si>
    <t>POSIZIONE ECONOMICA DI ACCESSO C1</t>
  </si>
  <si>
    <t>POSIZ. ECON. B7 - PROFILO ACCESSO B3</t>
  </si>
  <si>
    <t>POSIZ.ECON. B6 PROFILI ACCESSO B1</t>
  </si>
  <si>
    <t>POSIZ.ECON. B5 PROFILI ACCESSO B3</t>
  </si>
  <si>
    <t>POSIZ.ECON. B5 PROFILI ACCESSO B1</t>
  </si>
  <si>
    <t>POSIZIONE ECONOMICA B3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</si>
  <si>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</si>
  <si>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</si>
  <si>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</si>
  <si>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</si>
  <si>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</si>
  <si>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</si>
  <si>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</si>
  <si>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</si>
  <si>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</si>
  <si>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</si>
  <si>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</si>
  <si>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</si>
  <si>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</si>
  <si>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</si>
  <si>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</si>
  <si>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</si>
  <si>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</si>
  <si>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</si>
  <si>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</si>
  <si>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</si>
  <si>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</si>
  <si>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ARRETRATI A.P. PER COMPENSI RISULTATO/PRODUTTIVITÀ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</si>
  <si>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</si>
  <si>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</si>
  <si>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</si>
  <si>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</si>
  <si>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</si>
  <si>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</si>
  <si>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</si>
  <si>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</si>
  <si>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</si>
  <si>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</si>
  <si>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</si>
  <si>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</si>
  <si>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</si>
  <si>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</si>
  <si>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</si>
  <si>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</si>
  <si>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</si>
  <si>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</si>
  <si>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</si>
  <si>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</si>
  <si>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</si>
  <si>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</si>
  <si>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</si>
  <si>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</si>
  <si>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</si>
  <si>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</si>
  <si>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</si>
  <si>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</si>
  <si>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</si>
  <si>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</si>
  <si>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</si>
  <si>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</si>
  <si>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</si>
  <si>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</si>
  <si>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</si>
  <si>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</si>
  <si>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</si>
  <si>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</si>
  <si>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Comune di Scarlino per gestioni associate</t>
  </si>
  <si>
    <t>Elenco istituzioni ed importi dei rimborsi ricevuti</t>
  </si>
  <si>
    <t>P090: da Comune di Scarlino per gestioni associate per E 25,676 - da Societa della Salute per personale in comando E 32.704                                                                                             P099: da Ministero Interno spese elettorali E 9.012; da INPS per giornate donatori sangue E 1.116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</si>
</sst>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49.00390625" style="2" bestFit="1" customWidth="1"/>
    <col min="2" max="5" width="9.140625" style="2" customWidth="1"/>
    <col min="6" max="6" width="10.421875" style="2" customWidth="1"/>
    <col min="7" max="16384" width="9.140625" style="2" customWidth="1"/>
  </cols>
  <sheetData>
    <row r="1" ht="17.25">
      <c r="A1" s="1" t="s">
        <v>0</v>
      </c>
    </row>
    <row r="5" spans="1:10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2:10" ht="12.75">
      <c r="B6" s="2" t="s">
        <v>11</v>
      </c>
      <c r="C6" s="2" t="s">
        <v>12</v>
      </c>
      <c r="D6" s="2" t="s">
        <v>12</v>
      </c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</row>
    <row r="7" spans="1:10" ht="12.75">
      <c r="A7" s="2" t="s">
        <v>13</v>
      </c>
      <c r="B7" s="4">
        <v>12</v>
      </c>
      <c r="C7" s="5">
        <v>39979</v>
      </c>
      <c r="D7" s="5">
        <v>0</v>
      </c>
      <c r="E7" s="5">
        <v>569</v>
      </c>
      <c r="F7" s="5">
        <v>5811</v>
      </c>
      <c r="G7" s="5">
        <v>0</v>
      </c>
      <c r="H7" s="5">
        <v>0</v>
      </c>
      <c r="I7" s="5">
        <v>0</v>
      </c>
      <c r="J7" s="6">
        <f>(C7+D7+E7+F7+G7+H7)-(I7)</f>
        <v>46359</v>
      </c>
    </row>
    <row r="8" spans="1:10" ht="12.75">
      <c r="A8" s="2" t="s">
        <v>14</v>
      </c>
      <c r="B8" s="4">
        <v>12</v>
      </c>
      <c r="C8" s="5">
        <v>21167</v>
      </c>
      <c r="D8" s="5">
        <v>0</v>
      </c>
      <c r="E8" s="5">
        <v>0</v>
      </c>
      <c r="F8" s="5">
        <v>1777</v>
      </c>
      <c r="G8" s="5">
        <v>0</v>
      </c>
      <c r="H8" s="5">
        <v>0</v>
      </c>
      <c r="I8" s="5">
        <v>0</v>
      </c>
      <c r="J8" s="6">
        <f aca="true" t="shared" si="0" ref="J8:J21">(H8+G8+F8+E8+D8+C8)-(I8)</f>
        <v>22944</v>
      </c>
    </row>
    <row r="9" spans="1:10" ht="12.75">
      <c r="A9" s="2" t="s">
        <v>15</v>
      </c>
      <c r="B9" s="4">
        <v>48</v>
      </c>
      <c r="C9" s="5">
        <v>106044</v>
      </c>
      <c r="D9" s="5">
        <v>0</v>
      </c>
      <c r="E9" s="5">
        <v>2187</v>
      </c>
      <c r="F9" s="5">
        <v>9061</v>
      </c>
      <c r="G9" s="5">
        <v>0</v>
      </c>
      <c r="H9" s="5">
        <v>0</v>
      </c>
      <c r="I9" s="5">
        <v>386</v>
      </c>
      <c r="J9" s="6">
        <f t="shared" si="0"/>
        <v>116906</v>
      </c>
    </row>
    <row r="10" spans="1:10" ht="12.75">
      <c r="A10" s="2" t="s">
        <v>16</v>
      </c>
      <c r="B10" s="4">
        <v>12</v>
      </c>
      <c r="C10" s="5">
        <v>25378</v>
      </c>
      <c r="D10" s="5">
        <v>0</v>
      </c>
      <c r="E10" s="5">
        <v>730</v>
      </c>
      <c r="F10" s="5">
        <v>2185</v>
      </c>
      <c r="G10" s="5">
        <v>0</v>
      </c>
      <c r="H10" s="5">
        <v>0</v>
      </c>
      <c r="I10" s="5">
        <v>121</v>
      </c>
      <c r="J10" s="6">
        <f t="shared" si="0"/>
        <v>28172</v>
      </c>
    </row>
    <row r="11" spans="1:10" ht="12.75">
      <c r="A11" s="2" t="s">
        <v>17</v>
      </c>
      <c r="B11" s="4">
        <v>24</v>
      </c>
      <c r="C11" s="5">
        <v>48676</v>
      </c>
      <c r="D11" s="5">
        <v>0</v>
      </c>
      <c r="E11" s="5">
        <v>1471</v>
      </c>
      <c r="F11" s="5">
        <v>4224</v>
      </c>
      <c r="G11" s="5">
        <v>0</v>
      </c>
      <c r="H11" s="5">
        <v>0</v>
      </c>
      <c r="I11" s="5">
        <v>0</v>
      </c>
      <c r="J11" s="6">
        <f t="shared" si="0"/>
        <v>54371</v>
      </c>
    </row>
    <row r="12" spans="1:10" ht="12.75">
      <c r="A12" s="2" t="s">
        <v>18</v>
      </c>
      <c r="B12" s="4">
        <v>59.04</v>
      </c>
      <c r="C12" s="5">
        <v>104147</v>
      </c>
      <c r="D12" s="5">
        <v>0</v>
      </c>
      <c r="E12" s="5">
        <v>63</v>
      </c>
      <c r="F12" s="5">
        <v>8711</v>
      </c>
      <c r="G12" s="5">
        <v>0</v>
      </c>
      <c r="H12" s="5">
        <v>0</v>
      </c>
      <c r="I12" s="5">
        <v>137</v>
      </c>
      <c r="J12" s="6">
        <f t="shared" si="0"/>
        <v>112784</v>
      </c>
    </row>
    <row r="13" spans="1:10" ht="12.75">
      <c r="A13" s="2" t="s">
        <v>19</v>
      </c>
      <c r="B13" s="4">
        <v>20</v>
      </c>
      <c r="C13" s="5">
        <v>36502</v>
      </c>
      <c r="D13" s="5">
        <v>0</v>
      </c>
      <c r="E13" s="5">
        <v>56</v>
      </c>
      <c r="F13" s="5">
        <v>3078</v>
      </c>
      <c r="G13" s="5">
        <v>0</v>
      </c>
      <c r="H13" s="5">
        <v>0</v>
      </c>
      <c r="I13" s="5">
        <v>0</v>
      </c>
      <c r="J13" s="6">
        <f t="shared" si="0"/>
        <v>39636</v>
      </c>
    </row>
    <row r="14" spans="1:10" ht="12.75">
      <c r="A14" s="2" t="s">
        <v>20</v>
      </c>
      <c r="B14" s="4">
        <v>36</v>
      </c>
      <c r="C14" s="5">
        <v>61418</v>
      </c>
      <c r="D14" s="5">
        <v>0</v>
      </c>
      <c r="E14" s="5">
        <v>379</v>
      </c>
      <c r="F14" s="5">
        <v>5179</v>
      </c>
      <c r="G14" s="5">
        <v>0</v>
      </c>
      <c r="H14" s="5">
        <v>0</v>
      </c>
      <c r="I14" s="5">
        <v>133</v>
      </c>
      <c r="J14" s="6">
        <f t="shared" si="0"/>
        <v>66843</v>
      </c>
    </row>
    <row r="15" spans="1:10" ht="12.75">
      <c r="A15" s="2" t="s">
        <v>21</v>
      </c>
      <c r="B15" s="4">
        <v>34.29</v>
      </c>
      <c r="C15" s="5">
        <v>56897</v>
      </c>
      <c r="D15" s="5">
        <v>0</v>
      </c>
      <c r="E15" s="5">
        <v>645</v>
      </c>
      <c r="F15" s="5">
        <v>4808</v>
      </c>
      <c r="G15" s="5">
        <v>0</v>
      </c>
      <c r="H15" s="5">
        <v>0</v>
      </c>
      <c r="I15" s="5">
        <v>184</v>
      </c>
      <c r="J15" s="6">
        <f t="shared" si="0"/>
        <v>62166</v>
      </c>
    </row>
    <row r="16" spans="1:10" ht="12.75">
      <c r="A16" s="2" t="s">
        <v>22</v>
      </c>
      <c r="B16" s="4">
        <v>97.6</v>
      </c>
      <c r="C16" s="5">
        <v>158178</v>
      </c>
      <c r="D16" s="5">
        <v>0</v>
      </c>
      <c r="E16" s="5">
        <v>1020</v>
      </c>
      <c r="F16" s="5">
        <v>13289</v>
      </c>
      <c r="G16" s="5">
        <v>0</v>
      </c>
      <c r="H16" s="5">
        <v>0</v>
      </c>
      <c r="I16" s="5">
        <v>316</v>
      </c>
      <c r="J16" s="6">
        <f t="shared" si="0"/>
        <v>172171</v>
      </c>
    </row>
    <row r="17" spans="1:10" ht="12.75">
      <c r="A17" s="2" t="s">
        <v>23</v>
      </c>
      <c r="B17" s="4">
        <v>81.94</v>
      </c>
      <c r="C17" s="5">
        <v>135528</v>
      </c>
      <c r="D17" s="5">
        <v>0</v>
      </c>
      <c r="E17" s="5">
        <v>1479</v>
      </c>
      <c r="F17" s="5">
        <v>9971</v>
      </c>
      <c r="G17" s="5">
        <v>0</v>
      </c>
      <c r="H17" s="5">
        <v>0</v>
      </c>
      <c r="I17" s="5">
        <v>199</v>
      </c>
      <c r="J17" s="6">
        <f t="shared" si="0"/>
        <v>146779</v>
      </c>
    </row>
    <row r="18" spans="1:10" ht="12.75">
      <c r="A18" s="2" t="s">
        <v>24</v>
      </c>
      <c r="B18" s="4">
        <v>36</v>
      </c>
      <c r="C18" s="5">
        <v>57387</v>
      </c>
      <c r="D18" s="5">
        <v>0</v>
      </c>
      <c r="E18" s="5">
        <v>1665</v>
      </c>
      <c r="F18" s="5">
        <v>4947</v>
      </c>
      <c r="G18" s="5">
        <v>0</v>
      </c>
      <c r="H18" s="5">
        <v>0</v>
      </c>
      <c r="I18" s="5">
        <v>191</v>
      </c>
      <c r="J18" s="6">
        <f t="shared" si="0"/>
        <v>63808</v>
      </c>
    </row>
    <row r="19" spans="1:10" ht="12.75">
      <c r="A19" s="2" t="s">
        <v>25</v>
      </c>
      <c r="B19" s="4">
        <v>12</v>
      </c>
      <c r="C19" s="5">
        <v>18809</v>
      </c>
      <c r="D19" s="5">
        <v>0</v>
      </c>
      <c r="E19" s="5">
        <v>0</v>
      </c>
      <c r="F19" s="5">
        <v>1579</v>
      </c>
      <c r="G19" s="5">
        <v>0</v>
      </c>
      <c r="H19" s="5">
        <v>0</v>
      </c>
      <c r="I19" s="5">
        <v>61</v>
      </c>
      <c r="J19" s="6">
        <f t="shared" si="0"/>
        <v>20327</v>
      </c>
    </row>
    <row r="20" spans="1:10" ht="12.75">
      <c r="A20" s="2" t="s">
        <v>26</v>
      </c>
      <c r="B20" s="4">
        <v>36</v>
      </c>
      <c r="C20" s="5">
        <v>56426</v>
      </c>
      <c r="D20" s="5">
        <v>0</v>
      </c>
      <c r="E20" s="5">
        <v>126</v>
      </c>
      <c r="F20" s="5">
        <v>4735</v>
      </c>
      <c r="G20" s="5">
        <v>0</v>
      </c>
      <c r="H20" s="5">
        <v>0</v>
      </c>
      <c r="I20" s="5">
        <v>183</v>
      </c>
      <c r="J20" s="6">
        <f t="shared" si="0"/>
        <v>61104</v>
      </c>
    </row>
    <row r="21" spans="1:10" ht="12.75">
      <c r="A21" s="2" t="s">
        <v>27</v>
      </c>
      <c r="B21" s="4">
        <v>18</v>
      </c>
      <c r="C21" s="5">
        <v>27345</v>
      </c>
      <c r="D21" s="5">
        <v>0</v>
      </c>
      <c r="E21" s="5">
        <v>0</v>
      </c>
      <c r="F21" s="5">
        <v>2292</v>
      </c>
      <c r="G21" s="5">
        <v>0</v>
      </c>
      <c r="H21" s="5">
        <v>0</v>
      </c>
      <c r="I21" s="5">
        <v>241</v>
      </c>
      <c r="J21" s="6">
        <f t="shared" si="0"/>
        <v>29396</v>
      </c>
    </row>
    <row r="22" spans="1:10" ht="12.75">
      <c r="A22" s="3" t="s">
        <v>10</v>
      </c>
      <c r="B22" s="7">
        <f aca="true" t="shared" si="1" ref="B22:J22">SUM(B7:B21)</f>
        <v>538.8699999999999</v>
      </c>
      <c r="C22" s="6">
        <f t="shared" si="1"/>
        <v>953881</v>
      </c>
      <c r="D22" s="6">
        <f t="shared" si="1"/>
        <v>0</v>
      </c>
      <c r="E22" s="6">
        <f t="shared" si="1"/>
        <v>10390</v>
      </c>
      <c r="F22" s="6">
        <f t="shared" si="1"/>
        <v>81647</v>
      </c>
      <c r="G22" s="6">
        <f t="shared" si="1"/>
        <v>0</v>
      </c>
      <c r="H22" s="6">
        <f t="shared" si="1"/>
        <v>0</v>
      </c>
      <c r="I22" s="6">
        <f t="shared" si="1"/>
        <v>2152</v>
      </c>
      <c r="J22" s="6">
        <f t="shared" si="1"/>
        <v>1043766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2" sqref="A2:IV3"/>
    </sheetView>
  </sheetViews>
  <sheetFormatPr defaultColWidth="9.140625" defaultRowHeight="12.75"/>
  <cols>
    <col min="1" max="1" width="45.28125" style="2" customWidth="1"/>
    <col min="2" max="2" width="11.00390625" style="2" customWidth="1"/>
    <col min="3" max="16384" width="9.140625" style="2" customWidth="1"/>
  </cols>
  <sheetData>
    <row r="1" ht="17.25">
      <c r="A1" s="1" t="s">
        <v>28</v>
      </c>
    </row>
    <row r="3" ht="12.75">
      <c r="A3" s="3" t="s">
        <v>29</v>
      </c>
    </row>
    <row r="4" spans="1:9" ht="12.75">
      <c r="A4" s="3" t="s">
        <v>1</v>
      </c>
      <c r="B4" s="3" t="s">
        <v>30</v>
      </c>
      <c r="C4" s="3" t="s">
        <v>31</v>
      </c>
      <c r="D4" s="3" t="s">
        <v>32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</row>
    <row r="5" spans="1:9" ht="12.75">
      <c r="A5" s="3" t="s">
        <v>13</v>
      </c>
      <c r="B5" s="2">
        <v>242</v>
      </c>
      <c r="C5" s="2">
        <v>0</v>
      </c>
      <c r="D5" s="2">
        <v>0</v>
      </c>
      <c r="E5" s="2">
        <v>15824</v>
      </c>
      <c r="F5" s="2">
        <v>0</v>
      </c>
      <c r="G5" s="2">
        <v>0</v>
      </c>
      <c r="H5" s="2">
        <v>323</v>
      </c>
      <c r="I5" s="2">
        <v>0</v>
      </c>
    </row>
    <row r="6" spans="1:9" ht="12.75">
      <c r="A6" s="3" t="s">
        <v>14</v>
      </c>
      <c r="B6" s="2">
        <v>159</v>
      </c>
      <c r="C6" s="2">
        <v>0</v>
      </c>
      <c r="D6" s="2">
        <v>0</v>
      </c>
      <c r="E6" s="2">
        <v>0</v>
      </c>
      <c r="F6" s="2">
        <v>0</v>
      </c>
      <c r="G6" s="2">
        <v>623</v>
      </c>
      <c r="H6" s="2">
        <v>0</v>
      </c>
      <c r="I6" s="2">
        <v>0</v>
      </c>
    </row>
    <row r="7" spans="1:9" ht="12.75">
      <c r="A7" s="3" t="s">
        <v>15</v>
      </c>
      <c r="B7" s="2">
        <v>795</v>
      </c>
      <c r="C7" s="2">
        <v>0</v>
      </c>
      <c r="D7" s="2">
        <v>0</v>
      </c>
      <c r="E7" s="2">
        <v>11426</v>
      </c>
      <c r="F7" s="2">
        <v>0</v>
      </c>
      <c r="G7" s="2">
        <v>2467</v>
      </c>
      <c r="H7" s="2">
        <v>0</v>
      </c>
      <c r="I7" s="2">
        <v>0</v>
      </c>
    </row>
    <row r="8" spans="1:9" ht="12.75">
      <c r="A8" s="3" t="s">
        <v>16</v>
      </c>
      <c r="B8" s="2">
        <v>190</v>
      </c>
      <c r="C8" s="2">
        <v>0</v>
      </c>
      <c r="D8" s="2">
        <v>0</v>
      </c>
      <c r="E8" s="2">
        <v>11500</v>
      </c>
      <c r="F8" s="2">
        <v>0</v>
      </c>
      <c r="G8" s="2">
        <v>623</v>
      </c>
      <c r="H8" s="2">
        <v>0</v>
      </c>
      <c r="I8" s="2">
        <v>0</v>
      </c>
    </row>
    <row r="9" spans="1:9" ht="12.75">
      <c r="A9" s="3" t="s">
        <v>17</v>
      </c>
      <c r="B9" s="2">
        <v>365</v>
      </c>
      <c r="C9" s="2">
        <v>0</v>
      </c>
      <c r="D9" s="2">
        <v>0</v>
      </c>
      <c r="E9" s="2">
        <v>21267</v>
      </c>
      <c r="F9" s="2">
        <v>0</v>
      </c>
      <c r="G9" s="2">
        <v>1230</v>
      </c>
      <c r="H9" s="2">
        <v>179</v>
      </c>
      <c r="I9" s="2">
        <v>0</v>
      </c>
    </row>
    <row r="10" spans="1:9" ht="12.75">
      <c r="A10" s="3" t="s">
        <v>18</v>
      </c>
      <c r="B10" s="2">
        <v>781</v>
      </c>
      <c r="C10" s="2">
        <v>1086</v>
      </c>
      <c r="D10" s="2">
        <v>0</v>
      </c>
      <c r="E10" s="2">
        <v>15625</v>
      </c>
      <c r="F10" s="2">
        <v>0</v>
      </c>
      <c r="G10" s="2">
        <v>3049</v>
      </c>
      <c r="H10" s="2">
        <v>0</v>
      </c>
      <c r="I10" s="2">
        <v>0</v>
      </c>
    </row>
    <row r="11" spans="1:9" ht="12.75">
      <c r="A11" s="3" t="s">
        <v>19</v>
      </c>
      <c r="B11" s="2">
        <v>274</v>
      </c>
      <c r="C11" s="2">
        <v>1723</v>
      </c>
      <c r="D11" s="2">
        <v>0</v>
      </c>
      <c r="E11" s="2">
        <v>0</v>
      </c>
      <c r="F11" s="2">
        <v>0</v>
      </c>
      <c r="G11" s="2">
        <v>853</v>
      </c>
      <c r="H11" s="2">
        <v>0</v>
      </c>
      <c r="I11" s="2">
        <v>0</v>
      </c>
    </row>
    <row r="12" spans="1:9" ht="12.75">
      <c r="A12" s="3" t="s">
        <v>20</v>
      </c>
      <c r="B12" s="2">
        <v>461</v>
      </c>
      <c r="C12" s="2">
        <v>0</v>
      </c>
      <c r="D12" s="2">
        <v>0</v>
      </c>
      <c r="E12" s="2">
        <v>0</v>
      </c>
      <c r="F12" s="2">
        <v>0</v>
      </c>
      <c r="G12" s="2">
        <v>1633</v>
      </c>
      <c r="H12" s="2">
        <v>0</v>
      </c>
      <c r="I12" s="2">
        <v>0</v>
      </c>
    </row>
    <row r="13" spans="1:9" ht="12.75">
      <c r="A13" s="3" t="s">
        <v>21</v>
      </c>
      <c r="B13" s="2">
        <v>427</v>
      </c>
      <c r="C13" s="2">
        <v>1104</v>
      </c>
      <c r="D13" s="2">
        <v>0</v>
      </c>
      <c r="E13" s="2">
        <v>0</v>
      </c>
      <c r="F13" s="2">
        <v>0</v>
      </c>
      <c r="G13" s="2">
        <v>1537</v>
      </c>
      <c r="H13" s="2">
        <v>0</v>
      </c>
      <c r="I13" s="2">
        <v>0</v>
      </c>
    </row>
    <row r="14" spans="1:9" ht="12.75">
      <c r="A14" s="3" t="s">
        <v>22</v>
      </c>
      <c r="B14" s="2">
        <v>1187</v>
      </c>
      <c r="C14" s="2">
        <v>1256</v>
      </c>
      <c r="D14" s="2">
        <v>0</v>
      </c>
      <c r="E14" s="2">
        <v>0</v>
      </c>
      <c r="F14" s="2">
        <v>0</v>
      </c>
      <c r="G14" s="2">
        <v>4433</v>
      </c>
      <c r="H14" s="2">
        <v>1001</v>
      </c>
      <c r="I14" s="2">
        <v>0</v>
      </c>
    </row>
    <row r="15" spans="1:9" ht="12.75">
      <c r="A15" s="3" t="s">
        <v>23</v>
      </c>
      <c r="B15" s="2">
        <v>1017</v>
      </c>
      <c r="C15" s="2">
        <v>0</v>
      </c>
      <c r="D15" s="2">
        <v>0</v>
      </c>
      <c r="E15" s="2">
        <v>0</v>
      </c>
      <c r="F15" s="2">
        <v>0</v>
      </c>
      <c r="G15" s="2">
        <v>3121</v>
      </c>
      <c r="H15" s="2">
        <v>378</v>
      </c>
      <c r="I15" s="2">
        <v>0</v>
      </c>
    </row>
    <row r="16" spans="1:9" ht="12.75">
      <c r="A16" s="3" t="s">
        <v>24</v>
      </c>
      <c r="B16" s="2">
        <v>431</v>
      </c>
      <c r="C16" s="2">
        <v>0</v>
      </c>
      <c r="D16" s="2">
        <v>0</v>
      </c>
      <c r="E16" s="2">
        <v>0</v>
      </c>
      <c r="F16" s="2">
        <v>0</v>
      </c>
      <c r="G16" s="2">
        <v>1382</v>
      </c>
      <c r="H16" s="2">
        <v>0</v>
      </c>
      <c r="I16" s="2">
        <v>0</v>
      </c>
    </row>
    <row r="17" spans="1:9" ht="12.75">
      <c r="A17" s="3" t="s">
        <v>25</v>
      </c>
      <c r="B17" s="2">
        <v>141</v>
      </c>
      <c r="C17" s="2">
        <v>0</v>
      </c>
      <c r="D17" s="2">
        <v>0</v>
      </c>
      <c r="E17" s="2">
        <v>0</v>
      </c>
      <c r="F17" s="2">
        <v>0</v>
      </c>
      <c r="G17" s="2">
        <v>469</v>
      </c>
      <c r="H17" s="2">
        <v>55</v>
      </c>
      <c r="I17" s="2">
        <v>0</v>
      </c>
    </row>
    <row r="18" spans="1:9" ht="12.75">
      <c r="A18" s="3" t="s">
        <v>26</v>
      </c>
      <c r="B18" s="2">
        <v>423</v>
      </c>
      <c r="C18" s="2">
        <v>0</v>
      </c>
      <c r="D18" s="2">
        <v>0</v>
      </c>
      <c r="E18" s="2">
        <v>0</v>
      </c>
      <c r="F18" s="2">
        <v>0</v>
      </c>
      <c r="G18" s="2">
        <v>1403</v>
      </c>
      <c r="H18" s="2">
        <v>0</v>
      </c>
      <c r="I18" s="2">
        <v>0</v>
      </c>
    </row>
    <row r="19" spans="1:9" ht="12.75">
      <c r="A19" s="3" t="s">
        <v>27</v>
      </c>
      <c r="B19" s="2">
        <v>205</v>
      </c>
      <c r="C19" s="2">
        <v>0</v>
      </c>
      <c r="D19" s="2">
        <v>0</v>
      </c>
      <c r="E19" s="2">
        <v>0</v>
      </c>
      <c r="F19" s="2">
        <v>0</v>
      </c>
      <c r="G19" s="2">
        <v>684</v>
      </c>
      <c r="H19" s="2">
        <v>0</v>
      </c>
      <c r="I19" s="2">
        <v>0</v>
      </c>
    </row>
    <row r="20" spans="1:9" ht="12.75">
      <c r="A20" s="3" t="s">
        <v>38</v>
      </c>
      <c r="B20" s="3">
        <f aca="true" t="shared" si="0" ref="B20:I20">SUM(B5:B19)</f>
        <v>7098</v>
      </c>
      <c r="C20" s="3">
        <f t="shared" si="0"/>
        <v>5169</v>
      </c>
      <c r="D20" s="3">
        <f t="shared" si="0"/>
        <v>0</v>
      </c>
      <c r="E20" s="3">
        <f t="shared" si="0"/>
        <v>75642</v>
      </c>
      <c r="F20" s="3">
        <f t="shared" si="0"/>
        <v>0</v>
      </c>
      <c r="G20" s="3">
        <f t="shared" si="0"/>
        <v>23507</v>
      </c>
      <c r="H20" s="3">
        <f t="shared" si="0"/>
        <v>1936</v>
      </c>
      <c r="I20" s="3">
        <f t="shared" si="0"/>
        <v>0</v>
      </c>
    </row>
    <row r="22" ht="12.75">
      <c r="A22" s="3" t="s">
        <v>39</v>
      </c>
    </row>
    <row r="23" spans="1:14" ht="12.75">
      <c r="A23" s="3" t="s">
        <v>1</v>
      </c>
      <c r="B23" s="3" t="s">
        <v>40</v>
      </c>
      <c r="C23" s="3" t="s">
        <v>41</v>
      </c>
      <c r="D23" s="3" t="s">
        <v>42</v>
      </c>
      <c r="E23" s="3" t="s">
        <v>43</v>
      </c>
      <c r="F23" s="3" t="s">
        <v>44</v>
      </c>
      <c r="G23" s="3" t="s">
        <v>45</v>
      </c>
      <c r="H23" s="3" t="s">
        <v>46</v>
      </c>
      <c r="I23" s="3" t="s">
        <v>47</v>
      </c>
      <c r="J23" s="3" t="s">
        <v>48</v>
      </c>
      <c r="K23" s="3" t="s">
        <v>49</v>
      </c>
      <c r="L23" s="3" t="s">
        <v>50</v>
      </c>
      <c r="M23" s="3" t="s">
        <v>51</v>
      </c>
      <c r="N23" s="3" t="s">
        <v>52</v>
      </c>
    </row>
    <row r="24" spans="1:14" ht="12.75">
      <c r="A24" s="3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14234</v>
      </c>
      <c r="I24" s="2">
        <v>0</v>
      </c>
      <c r="J24" s="2">
        <v>0</v>
      </c>
      <c r="K24" s="2">
        <v>3929</v>
      </c>
      <c r="L24" s="2">
        <v>0</v>
      </c>
      <c r="M24" s="2">
        <v>0</v>
      </c>
      <c r="N24" s="2">
        <v>0</v>
      </c>
    </row>
    <row r="25" spans="1:14" ht="12.75">
      <c r="A25" s="3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733</v>
      </c>
    </row>
    <row r="26" spans="1:14" ht="12.75">
      <c r="A26" s="3" t="s">
        <v>15</v>
      </c>
      <c r="B26" s="2">
        <v>0</v>
      </c>
      <c r="C26" s="2">
        <v>836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3545</v>
      </c>
    </row>
    <row r="27" spans="1:14" ht="12.75">
      <c r="A27" s="3" t="s">
        <v>17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775</v>
      </c>
      <c r="N27" s="2">
        <v>0</v>
      </c>
    </row>
    <row r="28" spans="1:14" ht="12.75">
      <c r="A28" s="3" t="s">
        <v>18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205</v>
      </c>
    </row>
    <row r="29" spans="1:14" ht="12.75">
      <c r="A29" s="3" t="s">
        <v>19</v>
      </c>
      <c r="B29" s="2">
        <v>0</v>
      </c>
      <c r="C29" s="2">
        <v>2266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1729</v>
      </c>
      <c r="L29" s="2">
        <v>0</v>
      </c>
      <c r="M29" s="2">
        <v>0</v>
      </c>
      <c r="N29" s="2">
        <v>0</v>
      </c>
    </row>
    <row r="30" spans="1:14" ht="12.75">
      <c r="A30" s="3" t="s">
        <v>20</v>
      </c>
      <c r="B30" s="2">
        <v>0</v>
      </c>
      <c r="C30" s="2">
        <v>1284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1623</v>
      </c>
    </row>
    <row r="31" spans="1:14" ht="12.75">
      <c r="A31" s="3" t="s">
        <v>21</v>
      </c>
      <c r="B31" s="2">
        <v>0</v>
      </c>
      <c r="C31" s="2">
        <v>1472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1627</v>
      </c>
      <c r="L31" s="2">
        <v>0</v>
      </c>
      <c r="M31" s="2">
        <v>0</v>
      </c>
      <c r="N31" s="2">
        <v>95</v>
      </c>
    </row>
    <row r="32" spans="1:14" ht="12.75">
      <c r="A32" s="3" t="s">
        <v>22</v>
      </c>
      <c r="B32" s="2">
        <v>0</v>
      </c>
      <c r="C32" s="2">
        <v>5791</v>
      </c>
      <c r="D32" s="2">
        <v>0</v>
      </c>
      <c r="E32" s="2">
        <v>0</v>
      </c>
      <c r="F32" s="2">
        <v>31</v>
      </c>
      <c r="G32" s="2">
        <v>0</v>
      </c>
      <c r="H32" s="2">
        <v>0</v>
      </c>
      <c r="I32" s="2">
        <v>0</v>
      </c>
      <c r="J32" s="2">
        <v>0</v>
      </c>
      <c r="K32" s="2">
        <v>2279</v>
      </c>
      <c r="L32" s="2">
        <v>0</v>
      </c>
      <c r="M32" s="2">
        <v>0</v>
      </c>
      <c r="N32" s="2">
        <v>1804</v>
      </c>
    </row>
    <row r="33" spans="1:14" ht="12.75">
      <c r="A33" s="3" t="s">
        <v>23</v>
      </c>
      <c r="B33" s="2">
        <v>0</v>
      </c>
      <c r="C33" s="2">
        <v>3181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1971</v>
      </c>
    </row>
    <row r="34" spans="1:14" ht="12.75">
      <c r="A34" s="3" t="s">
        <v>24</v>
      </c>
      <c r="B34" s="2">
        <v>0</v>
      </c>
      <c r="C34" s="2">
        <v>1337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189</v>
      </c>
      <c r="N34" s="2">
        <v>381</v>
      </c>
    </row>
    <row r="35" spans="1:14" ht="12.75">
      <c r="A35" s="3" t="s">
        <v>25</v>
      </c>
      <c r="B35" s="2">
        <v>0</v>
      </c>
      <c r="C35" s="2">
        <v>1271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1:14" ht="12.75">
      <c r="A36" s="3" t="s">
        <v>26</v>
      </c>
      <c r="B36" s="2">
        <v>0</v>
      </c>
      <c r="C36" s="2">
        <v>2720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192</v>
      </c>
      <c r="N36" s="2">
        <v>2526</v>
      </c>
    </row>
    <row r="37" spans="1:14" ht="12.75">
      <c r="A37" s="3" t="s">
        <v>27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94</v>
      </c>
      <c r="N37" s="2">
        <v>0</v>
      </c>
    </row>
    <row r="38" spans="1:14" ht="12.75">
      <c r="A38" s="3" t="s">
        <v>38</v>
      </c>
      <c r="B38" s="3">
        <f aca="true" t="shared" si="1" ref="B38:N38">SUM(B24:B37)</f>
        <v>0</v>
      </c>
      <c r="C38" s="3">
        <f t="shared" si="1"/>
        <v>20158</v>
      </c>
      <c r="D38" s="3">
        <f t="shared" si="1"/>
        <v>0</v>
      </c>
      <c r="E38" s="3">
        <f t="shared" si="1"/>
        <v>0</v>
      </c>
      <c r="F38" s="3">
        <f t="shared" si="1"/>
        <v>31</v>
      </c>
      <c r="G38" s="3">
        <f t="shared" si="1"/>
        <v>0</v>
      </c>
      <c r="H38" s="3">
        <f t="shared" si="1"/>
        <v>14234</v>
      </c>
      <c r="I38" s="3">
        <f t="shared" si="1"/>
        <v>0</v>
      </c>
      <c r="J38" s="3">
        <f t="shared" si="1"/>
        <v>0</v>
      </c>
      <c r="K38" s="3">
        <f t="shared" si="1"/>
        <v>9564</v>
      </c>
      <c r="L38" s="3">
        <f t="shared" si="1"/>
        <v>0</v>
      </c>
      <c r="M38" s="3">
        <f t="shared" si="1"/>
        <v>1250</v>
      </c>
      <c r="N38" s="3">
        <f t="shared" si="1"/>
        <v>12883</v>
      </c>
    </row>
    <row r="41" ht="12.75">
      <c r="A41" s="3" t="s">
        <v>53</v>
      </c>
    </row>
    <row r="42" spans="1:5" ht="12.75">
      <c r="A42" s="3" t="s">
        <v>54</v>
      </c>
      <c r="B42" s="3" t="s">
        <v>55</v>
      </c>
      <c r="C42" s="3" t="s">
        <v>56</v>
      </c>
      <c r="D42" s="3" t="s">
        <v>57</v>
      </c>
      <c r="E42" s="3" t="s">
        <v>38</v>
      </c>
    </row>
    <row r="43" spans="1:5" ht="12.75">
      <c r="A43" s="3" t="s">
        <v>13</v>
      </c>
      <c r="B43" s="3">
        <f>16389</f>
        <v>16389</v>
      </c>
      <c r="C43" s="3">
        <f>18163</f>
        <v>18163</v>
      </c>
      <c r="D43" s="3">
        <f>0</f>
        <v>0</v>
      </c>
      <c r="E43" s="3">
        <f>SUM(B5:I5,SUM(B24:N24))</f>
        <v>34552</v>
      </c>
    </row>
    <row r="44" spans="1:5" ht="12.75">
      <c r="A44" s="3" t="s">
        <v>14</v>
      </c>
      <c r="B44" s="3">
        <f>782</f>
        <v>782</v>
      </c>
      <c r="C44" s="3">
        <f>0</f>
        <v>0</v>
      </c>
      <c r="D44" s="3">
        <f>733</f>
        <v>733</v>
      </c>
      <c r="E44" s="3">
        <f>SUM(B6:I6,SUM(B25:N25))</f>
        <v>1515</v>
      </c>
    </row>
    <row r="45" spans="1:5" ht="12.75">
      <c r="A45" s="3" t="s">
        <v>15</v>
      </c>
      <c r="B45" s="3">
        <f>14688</f>
        <v>14688</v>
      </c>
      <c r="C45" s="3">
        <f>836</f>
        <v>836</v>
      </c>
      <c r="D45" s="3">
        <f>3545</f>
        <v>3545</v>
      </c>
      <c r="E45" s="3">
        <f>SUM(B7:I7,SUM(B26:N26))</f>
        <v>19069</v>
      </c>
    </row>
    <row r="46" spans="1:5" ht="12.75">
      <c r="A46" s="3" t="s">
        <v>16</v>
      </c>
      <c r="B46" s="3">
        <f>12313</f>
        <v>12313</v>
      </c>
      <c r="C46" s="3">
        <f>0</f>
        <v>0</v>
      </c>
      <c r="D46" s="3">
        <f>0</f>
        <v>0</v>
      </c>
      <c r="E46" s="3">
        <f>SUM(B8:I8)</f>
        <v>12313</v>
      </c>
    </row>
    <row r="47" spans="1:5" ht="12.75">
      <c r="A47" s="3" t="s">
        <v>17</v>
      </c>
      <c r="B47" s="3">
        <f>23041</f>
        <v>23041</v>
      </c>
      <c r="C47" s="3">
        <f>775</f>
        <v>775</v>
      </c>
      <c r="D47" s="3">
        <f>0</f>
        <v>0</v>
      </c>
      <c r="E47" s="3">
        <f aca="true" t="shared" si="2" ref="E47:E57">SUM(B9:I9,SUM(B27:N27))</f>
        <v>23816</v>
      </c>
    </row>
    <row r="48" spans="1:5" ht="12.75">
      <c r="A48" s="3" t="s">
        <v>18</v>
      </c>
      <c r="B48" s="3">
        <f>20541</f>
        <v>20541</v>
      </c>
      <c r="C48" s="3">
        <f>0</f>
        <v>0</v>
      </c>
      <c r="D48" s="3">
        <f>205</f>
        <v>205</v>
      </c>
      <c r="E48" s="3">
        <f t="shared" si="2"/>
        <v>20746</v>
      </c>
    </row>
    <row r="49" spans="1:5" ht="12.75">
      <c r="A49" s="3" t="s">
        <v>19</v>
      </c>
      <c r="B49" s="3">
        <f>2850</f>
        <v>2850</v>
      </c>
      <c r="C49" s="3">
        <f>3995</f>
        <v>3995</v>
      </c>
      <c r="D49" s="3">
        <f>0</f>
        <v>0</v>
      </c>
      <c r="E49" s="3">
        <f t="shared" si="2"/>
        <v>6845</v>
      </c>
    </row>
    <row r="50" spans="1:5" ht="12.75">
      <c r="A50" s="3" t="s">
        <v>20</v>
      </c>
      <c r="B50" s="3">
        <f>2094</f>
        <v>2094</v>
      </c>
      <c r="C50" s="3">
        <f>1284</f>
        <v>1284</v>
      </c>
      <c r="D50" s="3">
        <f>1623</f>
        <v>1623</v>
      </c>
      <c r="E50" s="3">
        <f t="shared" si="2"/>
        <v>5001</v>
      </c>
    </row>
    <row r="51" spans="1:5" ht="12.75">
      <c r="A51" s="3" t="s">
        <v>21</v>
      </c>
      <c r="B51" s="3">
        <f>3068</f>
        <v>3068</v>
      </c>
      <c r="C51" s="3">
        <f>3099</f>
        <v>3099</v>
      </c>
      <c r="D51" s="3">
        <f>95</f>
        <v>95</v>
      </c>
      <c r="E51" s="3">
        <f t="shared" si="2"/>
        <v>6262</v>
      </c>
    </row>
    <row r="52" spans="1:5" ht="12.75">
      <c r="A52" s="3" t="s">
        <v>22</v>
      </c>
      <c r="B52" s="3">
        <f>7877</f>
        <v>7877</v>
      </c>
      <c r="C52" s="3">
        <f>8101</f>
        <v>8101</v>
      </c>
      <c r="D52" s="3">
        <f>1804</f>
        <v>1804</v>
      </c>
      <c r="E52" s="3">
        <f t="shared" si="2"/>
        <v>17782</v>
      </c>
    </row>
    <row r="53" spans="1:5" ht="12.75">
      <c r="A53" s="3" t="s">
        <v>23</v>
      </c>
      <c r="B53" s="3">
        <f>4516</f>
        <v>4516</v>
      </c>
      <c r="C53" s="3">
        <f>3181</f>
        <v>3181</v>
      </c>
      <c r="D53" s="3">
        <f>1971</f>
        <v>1971</v>
      </c>
      <c r="E53" s="3">
        <f t="shared" si="2"/>
        <v>9668</v>
      </c>
    </row>
    <row r="54" spans="1:5" ht="12.75">
      <c r="A54" s="3" t="s">
        <v>24</v>
      </c>
      <c r="B54" s="3">
        <f>1813</f>
        <v>1813</v>
      </c>
      <c r="C54" s="3">
        <f>1526</f>
        <v>1526</v>
      </c>
      <c r="D54" s="3">
        <f>381</f>
        <v>381</v>
      </c>
      <c r="E54" s="3">
        <f t="shared" si="2"/>
        <v>3720</v>
      </c>
    </row>
    <row r="55" spans="1:5" ht="12.75">
      <c r="A55" s="3" t="s">
        <v>25</v>
      </c>
      <c r="B55" s="3">
        <f>665</f>
        <v>665</v>
      </c>
      <c r="C55" s="3">
        <f>1271</f>
        <v>1271</v>
      </c>
      <c r="D55" s="3">
        <f>0</f>
        <v>0</v>
      </c>
      <c r="E55" s="3">
        <f t="shared" si="2"/>
        <v>1936</v>
      </c>
    </row>
    <row r="56" spans="1:5" ht="12.75">
      <c r="A56" s="3" t="s">
        <v>26</v>
      </c>
      <c r="B56" s="3">
        <f>1826</f>
        <v>1826</v>
      </c>
      <c r="C56" s="3">
        <f>2912</f>
        <v>2912</v>
      </c>
      <c r="D56" s="3">
        <f>2526</f>
        <v>2526</v>
      </c>
      <c r="E56" s="3">
        <f t="shared" si="2"/>
        <v>7264</v>
      </c>
    </row>
    <row r="57" spans="1:5" ht="12.75">
      <c r="A57" s="3" t="s">
        <v>27</v>
      </c>
      <c r="B57" s="3">
        <f>889</f>
        <v>889</v>
      </c>
      <c r="C57" s="3">
        <f>94</f>
        <v>94</v>
      </c>
      <c r="D57" s="3">
        <f>0</f>
        <v>0</v>
      </c>
      <c r="E57" s="3">
        <f t="shared" si="2"/>
        <v>983</v>
      </c>
    </row>
    <row r="58" spans="4:5" ht="12.75">
      <c r="D58" s="3" t="s">
        <v>38</v>
      </c>
      <c r="E58" s="3">
        <f>SUM(E43:E57)</f>
        <v>171472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4" sqref="C4"/>
    </sheetView>
  </sheetViews>
  <sheetFormatPr defaultColWidth="9.140625" defaultRowHeight="12.75"/>
  <cols>
    <col min="1" max="1" width="71.28125" style="2" customWidth="1"/>
    <col min="2" max="2" width="12.57421875" style="2" customWidth="1"/>
    <col min="3" max="16384" width="9.140625" style="2" customWidth="1"/>
  </cols>
  <sheetData>
    <row r="1" ht="17.25">
      <c r="A1" s="1" t="s">
        <v>58</v>
      </c>
    </row>
    <row r="5" ht="12.75">
      <c r="A5" s="3" t="s">
        <v>59</v>
      </c>
    </row>
    <row r="6" spans="1:2" ht="12.75">
      <c r="A6" s="3" t="s">
        <v>60</v>
      </c>
      <c r="B6" s="3" t="s">
        <v>12</v>
      </c>
    </row>
    <row r="7" spans="1:2" ht="15">
      <c r="A7" s="2" t="s">
        <v>61</v>
      </c>
      <c r="B7" s="8">
        <v>9523</v>
      </c>
    </row>
    <row r="8" spans="1:2" ht="15">
      <c r="A8" s="2" t="s">
        <v>62</v>
      </c>
      <c r="B8" s="8">
        <v>0</v>
      </c>
    </row>
    <row r="9" spans="1:2" ht="15">
      <c r="A9" s="2" t="s">
        <v>63</v>
      </c>
      <c r="B9" s="8">
        <v>11919</v>
      </c>
    </row>
    <row r="10" spans="1:2" ht="15">
      <c r="A10" s="2" t="s">
        <v>64</v>
      </c>
      <c r="B10" s="8">
        <v>4922</v>
      </c>
    </row>
    <row r="11" spans="1:2" ht="15">
      <c r="A11" s="2" t="s">
        <v>65</v>
      </c>
      <c r="B11" s="8">
        <v>0</v>
      </c>
    </row>
    <row r="12" spans="1:2" ht="15">
      <c r="A12" s="2" t="s">
        <v>66</v>
      </c>
      <c r="B12" s="8">
        <v>0</v>
      </c>
    </row>
    <row r="13" spans="1:2" ht="15">
      <c r="A13" s="2" t="s">
        <v>67</v>
      </c>
      <c r="B13" s="8">
        <v>0</v>
      </c>
    </row>
    <row r="14" spans="1:2" ht="15">
      <c r="A14" s="2" t="s">
        <v>68</v>
      </c>
      <c r="B14" s="8">
        <v>0</v>
      </c>
    </row>
    <row r="15" spans="1:2" ht="15">
      <c r="A15" s="2" t="s">
        <v>69</v>
      </c>
      <c r="B15" s="8">
        <v>0</v>
      </c>
    </row>
    <row r="16" spans="1:2" ht="15">
      <c r="A16" s="2" t="s">
        <v>70</v>
      </c>
      <c r="B16" s="8">
        <v>0</v>
      </c>
    </row>
    <row r="17" spans="1:2" ht="15">
      <c r="A17" s="2" t="s">
        <v>71</v>
      </c>
      <c r="B17" s="8">
        <v>37710</v>
      </c>
    </row>
    <row r="18" spans="1:2" ht="15">
      <c r="A18" s="2" t="s">
        <v>72</v>
      </c>
      <c r="B18" s="8">
        <v>6536</v>
      </c>
    </row>
    <row r="19" spans="1:2" ht="15">
      <c r="A19" s="2" t="s">
        <v>73</v>
      </c>
      <c r="B19" s="8">
        <v>66310</v>
      </c>
    </row>
    <row r="20" spans="1:2" ht="15">
      <c r="A20" s="2" t="s">
        <v>74</v>
      </c>
      <c r="B20" s="8">
        <v>0</v>
      </c>
    </row>
    <row r="21" spans="1:2" ht="15">
      <c r="A21" s="2" t="s">
        <v>75</v>
      </c>
      <c r="B21" s="8">
        <v>48</v>
      </c>
    </row>
    <row r="22" spans="1:2" ht="15">
      <c r="A22" s="2" t="s">
        <v>76</v>
      </c>
      <c r="B22" s="8">
        <v>1829</v>
      </c>
    </row>
    <row r="23" spans="1:2" ht="15">
      <c r="A23" s="2" t="s">
        <v>77</v>
      </c>
      <c r="B23" s="8">
        <v>357945</v>
      </c>
    </row>
    <row r="24" spans="1:2" ht="15">
      <c r="A24" s="2" t="s">
        <v>78</v>
      </c>
      <c r="B24" s="8">
        <v>0</v>
      </c>
    </row>
    <row r="25" spans="1:2" ht="15">
      <c r="A25" s="2" t="s">
        <v>79</v>
      </c>
      <c r="B25" s="8">
        <v>106350</v>
      </c>
    </row>
    <row r="26" spans="1:2" ht="15">
      <c r="A26" s="2" t="s">
        <v>80</v>
      </c>
      <c r="B26" s="8">
        <v>0</v>
      </c>
    </row>
    <row r="27" spans="1:2" ht="15">
      <c r="A27" s="2" t="s">
        <v>81</v>
      </c>
      <c r="B27" s="8">
        <v>0</v>
      </c>
    </row>
    <row r="28" spans="1:2" ht="15">
      <c r="A28" s="2" t="s">
        <v>82</v>
      </c>
      <c r="B28" s="8">
        <v>0</v>
      </c>
    </row>
    <row r="29" spans="1:2" ht="15">
      <c r="A29" s="2" t="s">
        <v>83</v>
      </c>
      <c r="B29" s="8">
        <v>1407</v>
      </c>
    </row>
    <row r="30" spans="1:2" ht="15">
      <c r="A30" s="2" t="s">
        <v>84</v>
      </c>
      <c r="B30" s="8">
        <v>0</v>
      </c>
    </row>
    <row r="31" spans="1:2" ht="15">
      <c r="A31" s="2" t="s">
        <v>85</v>
      </c>
      <c r="B31" s="8">
        <v>58380</v>
      </c>
    </row>
    <row r="32" spans="1:2" ht="15">
      <c r="A32" s="2" t="s">
        <v>86</v>
      </c>
      <c r="B32" s="8">
        <v>10128</v>
      </c>
    </row>
    <row r="34" spans="1:2" ht="12.75">
      <c r="A34" s="3" t="s">
        <v>10</v>
      </c>
      <c r="B34" s="9">
        <v>535991</v>
      </c>
    </row>
    <row r="35" spans="1:2" ht="15">
      <c r="A35" s="2" t="s">
        <v>87</v>
      </c>
      <c r="B35" s="8" t="s">
        <v>88</v>
      </c>
    </row>
    <row r="36" spans="1:2" ht="15">
      <c r="A36" s="2" t="s">
        <v>89</v>
      </c>
      <c r="B36" s="8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Gavorrano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Gavorrano</dc:creator>
  <cp:keywords/>
  <dc:description/>
  <cp:lastModifiedBy>User</cp:lastModifiedBy>
  <cp:lastPrinted>2017-08-17T11:21:12Z</cp:lastPrinted>
  <dcterms:created xsi:type="dcterms:W3CDTF">2017-07-28T07:24:57Z</dcterms:created>
  <dcterms:modified xsi:type="dcterms:W3CDTF">2017-08-17T11:36:17Z</dcterms:modified>
  <cp:category/>
  <cp:version/>
  <cp:contentType/>
  <cp:contentStatus/>
</cp:coreProperties>
</file>